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gile Sprin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color rgb="000F766E"/>
      <sz val="9"/>
    </font>
    <font>
      <b val="1"/>
      <color rgb="00FFFFFF"/>
      <sz val="12"/>
    </font>
  </fonts>
  <fills count="4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18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38" customWidth="1" min="2" max="2"/>
    <col width="14" customWidth="1" min="3" max="3"/>
    <col width="11" customWidth="1" min="4" max="4"/>
    <col width="16" customWidth="1" min="5" max="5"/>
    <col width="11" customWidth="1" min="6" max="6"/>
    <col width="3" customWidth="1" min="7" max="7"/>
    <col width="3" customWidth="1" min="8" max="8"/>
    <col width="3" customWidth="1" min="9" max="9"/>
    <col width="3" customWidth="1" min="10" max="10"/>
    <col width="3" customWidth="1" min="11" max="11"/>
    <col width="3" customWidth="1" min="12" max="12"/>
    <col width="3" customWidth="1" min="13" max="13"/>
    <col width="3" customWidth="1" min="14" max="14"/>
    <col width="3" customWidth="1" min="15" max="15"/>
    <col width="3" customWidth="1" min="16" max="16"/>
    <col width="3" customWidth="1" min="17" max="17"/>
    <col width="3" customWidth="1" min="18" max="18"/>
    <col width="3" customWidth="1" min="19" max="19"/>
    <col width="3" customWidth="1" min="20" max="20"/>
    <col width="3" customWidth="1" min="21" max="21"/>
    <col width="3" customWidth="1" min="22" max="22"/>
    <col width="3" customWidth="1" min="23" max="23"/>
    <col width="3" customWidth="1" min="24" max="24"/>
    <col width="3" customWidth="1" min="25" max="25"/>
    <col width="3" customWidth="1" min="26" max="26"/>
  </cols>
  <sheetData>
    <row r="1" ht="26" customHeight="1">
      <c r="A1" s="1" t="inlineStr">
        <is>
          <t>Agile Sprint Board and Gantt</t>
        </is>
      </c>
    </row>
    <row r="2">
      <c r="A2" s="2" t="inlineStr">
        <is>
          <t>Sprint #:</t>
        </is>
      </c>
    </row>
    <row r="3">
      <c r="A3" s="2" t="inlineStr">
        <is>
          <t>Sprint goal:</t>
        </is>
      </c>
    </row>
    <row r="4">
      <c r="A4" s="2" t="inlineStr">
        <is>
          <t>Team:</t>
        </is>
      </c>
    </row>
    <row r="5" ht="18" customHeight="1">
      <c r="A5" s="3" t="inlineStr">
        <is>
          <t>#</t>
        </is>
      </c>
      <c r="B5" s="3" t="inlineStr">
        <is>
          <t>User Story / Task</t>
        </is>
      </c>
      <c r="C5" s="3" t="inlineStr">
        <is>
          <t>Assignee</t>
        </is>
      </c>
      <c r="D5" s="3" t="inlineStr">
        <is>
          <t>Story Pts</t>
        </is>
      </c>
      <c r="E5" s="3" t="inlineStr">
        <is>
          <t>Status</t>
        </is>
      </c>
      <c r="F5" s="3" t="inlineStr">
        <is>
          <t>Start Day</t>
        </is>
      </c>
      <c r="G5" s="3" t="inlineStr">
        <is>
          <t>D1</t>
        </is>
      </c>
      <c r="H5" s="3" t="inlineStr">
        <is>
          <t>D2</t>
        </is>
      </c>
      <c r="I5" s="3" t="inlineStr">
        <is>
          <t>D3</t>
        </is>
      </c>
      <c r="J5" s="3" t="inlineStr">
        <is>
          <t>D4</t>
        </is>
      </c>
      <c r="K5" s="3" t="inlineStr">
        <is>
          <t>D5</t>
        </is>
      </c>
      <c r="L5" s="3" t="inlineStr">
        <is>
          <t>D6</t>
        </is>
      </c>
      <c r="M5" s="3" t="inlineStr">
        <is>
          <t>D7</t>
        </is>
      </c>
      <c r="N5" s="3" t="inlineStr">
        <is>
          <t>D8</t>
        </is>
      </c>
      <c r="O5" s="3" t="inlineStr">
        <is>
          <t>D9</t>
        </is>
      </c>
      <c r="P5" s="3" t="inlineStr">
        <is>
          <t>D10</t>
        </is>
      </c>
      <c r="Q5" s="3" t="inlineStr">
        <is>
          <t>D11</t>
        </is>
      </c>
      <c r="R5" s="3" t="inlineStr">
        <is>
          <t>D12</t>
        </is>
      </c>
      <c r="S5" s="3" t="inlineStr">
        <is>
          <t>D13</t>
        </is>
      </c>
      <c r="T5" s="3" t="inlineStr">
        <is>
          <t>D14</t>
        </is>
      </c>
      <c r="U5" s="3" t="inlineStr">
        <is>
          <t>D15</t>
        </is>
      </c>
      <c r="V5" s="3" t="inlineStr">
        <is>
          <t>D16</t>
        </is>
      </c>
      <c r="W5" s="3" t="inlineStr">
        <is>
          <t>D17</t>
        </is>
      </c>
      <c r="X5" s="3" t="inlineStr">
        <is>
          <t>D18</t>
        </is>
      </c>
      <c r="Y5" s="3" t="inlineStr">
        <is>
          <t>D19</t>
        </is>
      </c>
      <c r="Z5" s="3" t="inlineStr">
        <is>
          <t>D20</t>
        </is>
      </c>
    </row>
    <row r="6" ht="20" customHeight="1">
      <c r="A6" s="4" t="n">
        <v>1</v>
      </c>
      <c r="B6" s="5" t="inlineStr">
        <is>
          <t>User can log in</t>
        </is>
      </c>
      <c r="C6" s="4" t="inlineStr">
        <is>
          <t>Dev A</t>
        </is>
      </c>
      <c r="D6" s="4" t="n">
        <v>3</v>
      </c>
      <c r="E6" s="4" t="inlineStr">
        <is>
          <t>Done</t>
        </is>
      </c>
      <c r="F6" s="4" t="n">
        <v>1</v>
      </c>
      <c r="G6" s="6">
        <f>IF(AND($D6&gt;0,1&gt;=$F6,1&lt;$F6+1),"=","")</f>
        <v/>
      </c>
      <c r="H6" s="6">
        <f>IF(AND($D6&gt;0,2&gt;=$F6,2&lt;$F6+1),"=","")</f>
        <v/>
      </c>
      <c r="I6" s="6">
        <f>IF(AND($D6&gt;0,3&gt;=$F6,3&lt;$F6+1),"=","")</f>
        <v/>
      </c>
      <c r="J6" s="6">
        <f>IF(AND($D6&gt;0,4&gt;=$F6,4&lt;$F6+1),"=","")</f>
        <v/>
      </c>
      <c r="K6" s="6">
        <f>IF(AND($D6&gt;0,5&gt;=$F6,5&lt;$F6+1),"=","")</f>
        <v/>
      </c>
      <c r="L6" s="6">
        <f>IF(AND($D6&gt;0,6&gt;=$F6,6&lt;$F6+1),"=","")</f>
        <v/>
      </c>
      <c r="M6" s="6">
        <f>IF(AND($D6&gt;0,7&gt;=$F6,7&lt;$F6+1),"=","")</f>
        <v/>
      </c>
      <c r="N6" s="6">
        <f>IF(AND($D6&gt;0,8&gt;=$F6,8&lt;$F6+1),"=","")</f>
        <v/>
      </c>
      <c r="O6" s="6">
        <f>IF(AND($D6&gt;0,9&gt;=$F6,9&lt;$F6+1),"=","")</f>
        <v/>
      </c>
      <c r="P6" s="6">
        <f>IF(AND($D6&gt;0,10&gt;=$F6,10&lt;$F6+1),"=","")</f>
        <v/>
      </c>
      <c r="Q6" s="6">
        <f>IF(AND($D6&gt;0,11&gt;=$F6,11&lt;$F6+1),"=","")</f>
        <v/>
      </c>
      <c r="R6" s="6">
        <f>IF(AND($D6&gt;0,12&gt;=$F6,12&lt;$F6+1),"=","")</f>
        <v/>
      </c>
      <c r="S6" s="6">
        <f>IF(AND($D6&gt;0,13&gt;=$F6,13&lt;$F6+1),"=","")</f>
        <v/>
      </c>
      <c r="T6" s="6">
        <f>IF(AND($D6&gt;0,14&gt;=$F6,14&lt;$F6+1),"=","")</f>
        <v/>
      </c>
      <c r="U6" s="6">
        <f>IF(AND($D6&gt;0,15&gt;=$F6,15&lt;$F6+1),"=","")</f>
        <v/>
      </c>
      <c r="V6" s="6">
        <f>IF(AND($D6&gt;0,16&gt;=$F6,16&lt;$F6+1),"=","")</f>
        <v/>
      </c>
      <c r="W6" s="6">
        <f>IF(AND($D6&gt;0,17&gt;=$F6,17&lt;$F6+1),"=","")</f>
        <v/>
      </c>
      <c r="X6" s="6">
        <f>IF(AND($D6&gt;0,18&gt;=$F6,18&lt;$F6+1),"=","")</f>
        <v/>
      </c>
      <c r="Y6" s="6">
        <f>IF(AND($D6&gt;0,19&gt;=$F6,19&lt;$F6+1),"=","")</f>
        <v/>
      </c>
      <c r="Z6" s="6">
        <f>IF(AND($D6&gt;0,20&gt;=$F6,20&lt;$F6+1),"=","")</f>
        <v/>
      </c>
    </row>
    <row r="7" ht="20" customHeight="1">
      <c r="A7" s="4" t="n">
        <v>2</v>
      </c>
      <c r="B7" s="5" t="inlineStr">
        <is>
          <t>User can reset password</t>
        </is>
      </c>
      <c r="C7" s="4" t="inlineStr">
        <is>
          <t>Dev A</t>
        </is>
      </c>
      <c r="D7" s="4" t="n">
        <v>2</v>
      </c>
      <c r="E7" s="4" t="inlineStr">
        <is>
          <t>Done</t>
        </is>
      </c>
      <c r="F7" s="4" t="n">
        <v>2</v>
      </c>
      <c r="G7" s="6">
        <f>IF(AND($D7&gt;0,1&gt;=$F7,1&lt;$F7+1),"=","")</f>
        <v/>
      </c>
      <c r="H7" s="6">
        <f>IF(AND($D7&gt;0,2&gt;=$F7,2&lt;$F7+1),"=","")</f>
        <v/>
      </c>
      <c r="I7" s="6">
        <f>IF(AND($D7&gt;0,3&gt;=$F7,3&lt;$F7+1),"=","")</f>
        <v/>
      </c>
      <c r="J7" s="6">
        <f>IF(AND($D7&gt;0,4&gt;=$F7,4&lt;$F7+1),"=","")</f>
        <v/>
      </c>
      <c r="K7" s="6">
        <f>IF(AND($D7&gt;0,5&gt;=$F7,5&lt;$F7+1),"=","")</f>
        <v/>
      </c>
      <c r="L7" s="6">
        <f>IF(AND($D7&gt;0,6&gt;=$F7,6&lt;$F7+1),"=","")</f>
        <v/>
      </c>
      <c r="M7" s="6">
        <f>IF(AND($D7&gt;0,7&gt;=$F7,7&lt;$F7+1),"=","")</f>
        <v/>
      </c>
      <c r="N7" s="6">
        <f>IF(AND($D7&gt;0,8&gt;=$F7,8&lt;$F7+1),"=","")</f>
        <v/>
      </c>
      <c r="O7" s="6">
        <f>IF(AND($D7&gt;0,9&gt;=$F7,9&lt;$F7+1),"=","")</f>
        <v/>
      </c>
      <c r="P7" s="6">
        <f>IF(AND($D7&gt;0,10&gt;=$F7,10&lt;$F7+1),"=","")</f>
        <v/>
      </c>
      <c r="Q7" s="6">
        <f>IF(AND($D7&gt;0,11&gt;=$F7,11&lt;$F7+1),"=","")</f>
        <v/>
      </c>
      <c r="R7" s="6">
        <f>IF(AND($D7&gt;0,12&gt;=$F7,12&lt;$F7+1),"=","")</f>
        <v/>
      </c>
      <c r="S7" s="6">
        <f>IF(AND($D7&gt;0,13&gt;=$F7,13&lt;$F7+1),"=","")</f>
        <v/>
      </c>
      <c r="T7" s="6">
        <f>IF(AND($D7&gt;0,14&gt;=$F7,14&lt;$F7+1),"=","")</f>
        <v/>
      </c>
      <c r="U7" s="6">
        <f>IF(AND($D7&gt;0,15&gt;=$F7,15&lt;$F7+1),"=","")</f>
        <v/>
      </c>
      <c r="V7" s="6">
        <f>IF(AND($D7&gt;0,16&gt;=$F7,16&lt;$F7+1),"=","")</f>
        <v/>
      </c>
      <c r="W7" s="6">
        <f>IF(AND($D7&gt;0,17&gt;=$F7,17&lt;$F7+1),"=","")</f>
        <v/>
      </c>
      <c r="X7" s="6">
        <f>IF(AND($D7&gt;0,18&gt;=$F7,18&lt;$F7+1),"=","")</f>
        <v/>
      </c>
      <c r="Y7" s="6">
        <f>IF(AND($D7&gt;0,19&gt;=$F7,19&lt;$F7+1),"=","")</f>
        <v/>
      </c>
      <c r="Z7" s="6">
        <f>IF(AND($D7&gt;0,20&gt;=$F7,20&lt;$F7+1),"=","")</f>
        <v/>
      </c>
    </row>
    <row r="8" ht="20" customHeight="1">
      <c r="A8" s="4" t="n">
        <v>3</v>
      </c>
      <c r="B8" s="5" t="inlineStr">
        <is>
          <t>User can update profile</t>
        </is>
      </c>
      <c r="C8" s="4" t="inlineStr">
        <is>
          <t>Dev B</t>
        </is>
      </c>
      <c r="D8" s="4" t="n">
        <v>5</v>
      </c>
      <c r="E8" s="4" t="inlineStr">
        <is>
          <t>In Progress</t>
        </is>
      </c>
      <c r="F8" s="4" t="n">
        <v>5</v>
      </c>
      <c r="G8" s="6">
        <f>IF(AND($D8&gt;0,1&gt;=$F8,1&lt;$F8+3),"=","")</f>
        <v/>
      </c>
      <c r="H8" s="6">
        <f>IF(AND($D8&gt;0,2&gt;=$F8,2&lt;$F8+3),"=","")</f>
        <v/>
      </c>
      <c r="I8" s="6">
        <f>IF(AND($D8&gt;0,3&gt;=$F8,3&lt;$F8+3),"=","")</f>
        <v/>
      </c>
      <c r="J8" s="6">
        <f>IF(AND($D8&gt;0,4&gt;=$F8,4&lt;$F8+3),"=","")</f>
        <v/>
      </c>
      <c r="K8" s="6">
        <f>IF(AND($D8&gt;0,5&gt;=$F8,5&lt;$F8+3),"=","")</f>
        <v/>
      </c>
      <c r="L8" s="6">
        <f>IF(AND($D8&gt;0,6&gt;=$F8,6&lt;$F8+3),"=","")</f>
        <v/>
      </c>
      <c r="M8" s="6">
        <f>IF(AND($D8&gt;0,7&gt;=$F8,7&lt;$F8+3),"=","")</f>
        <v/>
      </c>
      <c r="N8" s="6">
        <f>IF(AND($D8&gt;0,8&gt;=$F8,8&lt;$F8+3),"=","")</f>
        <v/>
      </c>
      <c r="O8" s="6">
        <f>IF(AND($D8&gt;0,9&gt;=$F8,9&lt;$F8+3),"=","")</f>
        <v/>
      </c>
      <c r="P8" s="6">
        <f>IF(AND($D8&gt;0,10&gt;=$F8,10&lt;$F8+3),"=","")</f>
        <v/>
      </c>
      <c r="Q8" s="6">
        <f>IF(AND($D8&gt;0,11&gt;=$F8,11&lt;$F8+3),"=","")</f>
        <v/>
      </c>
      <c r="R8" s="6">
        <f>IF(AND($D8&gt;0,12&gt;=$F8,12&lt;$F8+3),"=","")</f>
        <v/>
      </c>
      <c r="S8" s="6">
        <f>IF(AND($D8&gt;0,13&gt;=$F8,13&lt;$F8+3),"=","")</f>
        <v/>
      </c>
      <c r="T8" s="6">
        <f>IF(AND($D8&gt;0,14&gt;=$F8,14&lt;$F8+3),"=","")</f>
        <v/>
      </c>
      <c r="U8" s="6">
        <f>IF(AND($D8&gt;0,15&gt;=$F8,15&lt;$F8+3),"=","")</f>
        <v/>
      </c>
      <c r="V8" s="6">
        <f>IF(AND($D8&gt;0,16&gt;=$F8,16&lt;$F8+3),"=","")</f>
        <v/>
      </c>
      <c r="W8" s="6">
        <f>IF(AND($D8&gt;0,17&gt;=$F8,17&lt;$F8+3),"=","")</f>
        <v/>
      </c>
      <c r="X8" s="6">
        <f>IF(AND($D8&gt;0,18&gt;=$F8,18&lt;$F8+3),"=","")</f>
        <v/>
      </c>
      <c r="Y8" s="6">
        <f>IF(AND($D8&gt;0,19&gt;=$F8,19&lt;$F8+3),"=","")</f>
        <v/>
      </c>
      <c r="Z8" s="6">
        <f>IF(AND($D8&gt;0,20&gt;=$F8,20&lt;$F8+3),"=","")</f>
        <v/>
      </c>
    </row>
    <row r="9" ht="20" customHeight="1">
      <c r="A9" s="4" t="n">
        <v>4</v>
      </c>
      <c r="B9" s="5" t="inlineStr">
        <is>
          <t>API endpoint: /users</t>
        </is>
      </c>
      <c r="C9" s="4" t="inlineStr">
        <is>
          <t>Dev B</t>
        </is>
      </c>
      <c r="D9" s="4" t="n">
        <v>3</v>
      </c>
      <c r="E9" s="4" t="inlineStr">
        <is>
          <t>In Progress</t>
        </is>
      </c>
      <c r="F9" s="4" t="n">
        <v>6</v>
      </c>
      <c r="G9" s="6">
        <f>IF(AND($D9&gt;0,1&gt;=$F9,1&lt;$F9+2),"=","")</f>
        <v/>
      </c>
      <c r="H9" s="6">
        <f>IF(AND($D9&gt;0,2&gt;=$F9,2&lt;$F9+2),"=","")</f>
        <v/>
      </c>
      <c r="I9" s="6">
        <f>IF(AND($D9&gt;0,3&gt;=$F9,3&lt;$F9+2),"=","")</f>
        <v/>
      </c>
      <c r="J9" s="6">
        <f>IF(AND($D9&gt;0,4&gt;=$F9,4&lt;$F9+2),"=","")</f>
        <v/>
      </c>
      <c r="K9" s="6">
        <f>IF(AND($D9&gt;0,5&gt;=$F9,5&lt;$F9+2),"=","")</f>
        <v/>
      </c>
      <c r="L9" s="6">
        <f>IF(AND($D9&gt;0,6&gt;=$F9,6&lt;$F9+2),"=","")</f>
        <v/>
      </c>
      <c r="M9" s="6">
        <f>IF(AND($D9&gt;0,7&gt;=$F9,7&lt;$F9+2),"=","")</f>
        <v/>
      </c>
      <c r="N9" s="6">
        <f>IF(AND($D9&gt;0,8&gt;=$F9,8&lt;$F9+2),"=","")</f>
        <v/>
      </c>
      <c r="O9" s="6">
        <f>IF(AND($D9&gt;0,9&gt;=$F9,9&lt;$F9+2),"=","")</f>
        <v/>
      </c>
      <c r="P9" s="6">
        <f>IF(AND($D9&gt;0,10&gt;=$F9,10&lt;$F9+2),"=","")</f>
        <v/>
      </c>
      <c r="Q9" s="6">
        <f>IF(AND($D9&gt;0,11&gt;=$F9,11&lt;$F9+2),"=","")</f>
        <v/>
      </c>
      <c r="R9" s="6">
        <f>IF(AND($D9&gt;0,12&gt;=$F9,12&lt;$F9+2),"=","")</f>
        <v/>
      </c>
      <c r="S9" s="6">
        <f>IF(AND($D9&gt;0,13&gt;=$F9,13&lt;$F9+2),"=","")</f>
        <v/>
      </c>
      <c r="T9" s="6">
        <f>IF(AND($D9&gt;0,14&gt;=$F9,14&lt;$F9+2),"=","")</f>
        <v/>
      </c>
      <c r="U9" s="6">
        <f>IF(AND($D9&gt;0,15&gt;=$F9,15&lt;$F9+2),"=","")</f>
        <v/>
      </c>
      <c r="V9" s="6">
        <f>IF(AND($D9&gt;0,16&gt;=$F9,16&lt;$F9+2),"=","")</f>
        <v/>
      </c>
      <c r="W9" s="6">
        <f>IF(AND($D9&gt;0,17&gt;=$F9,17&lt;$F9+2),"=","")</f>
        <v/>
      </c>
      <c r="X9" s="6">
        <f>IF(AND($D9&gt;0,18&gt;=$F9,18&lt;$F9+2),"=","")</f>
        <v/>
      </c>
      <c r="Y9" s="6">
        <f>IF(AND($D9&gt;0,19&gt;=$F9,19&lt;$F9+2),"=","")</f>
        <v/>
      </c>
      <c r="Z9" s="6">
        <f>IF(AND($D9&gt;0,20&gt;=$F9,20&lt;$F9+2),"=","")</f>
        <v/>
      </c>
    </row>
    <row r="10" ht="20" customHeight="1">
      <c r="A10" s="4" t="n">
        <v>5</v>
      </c>
      <c r="B10" s="5" t="inlineStr">
        <is>
          <t>UI: dashboard overview</t>
        </is>
      </c>
      <c r="C10" s="4" t="inlineStr">
        <is>
          <t>Designer</t>
        </is>
      </c>
      <c r="D10" s="4" t="n">
        <v>5</v>
      </c>
      <c r="E10" s="4" t="inlineStr">
        <is>
          <t>To Do</t>
        </is>
      </c>
      <c r="F10" s="4" t="n">
        <v>8</v>
      </c>
      <c r="G10" s="6">
        <f>IF(AND($D10&gt;0,1&gt;=$F10,1&lt;$F10+3),"=","")</f>
        <v/>
      </c>
      <c r="H10" s="6">
        <f>IF(AND($D10&gt;0,2&gt;=$F10,2&lt;$F10+3),"=","")</f>
        <v/>
      </c>
      <c r="I10" s="6">
        <f>IF(AND($D10&gt;0,3&gt;=$F10,3&lt;$F10+3),"=","")</f>
        <v/>
      </c>
      <c r="J10" s="6">
        <f>IF(AND($D10&gt;0,4&gt;=$F10,4&lt;$F10+3),"=","")</f>
        <v/>
      </c>
      <c r="K10" s="6">
        <f>IF(AND($D10&gt;0,5&gt;=$F10,5&lt;$F10+3),"=","")</f>
        <v/>
      </c>
      <c r="L10" s="6">
        <f>IF(AND($D10&gt;0,6&gt;=$F10,6&lt;$F10+3),"=","")</f>
        <v/>
      </c>
      <c r="M10" s="6">
        <f>IF(AND($D10&gt;0,7&gt;=$F10,7&lt;$F10+3),"=","")</f>
        <v/>
      </c>
      <c r="N10" s="6">
        <f>IF(AND($D10&gt;0,8&gt;=$F10,8&lt;$F10+3),"=","")</f>
        <v/>
      </c>
      <c r="O10" s="6">
        <f>IF(AND($D10&gt;0,9&gt;=$F10,9&lt;$F10+3),"=","")</f>
        <v/>
      </c>
      <c r="P10" s="6">
        <f>IF(AND($D10&gt;0,10&gt;=$F10,10&lt;$F10+3),"=","")</f>
        <v/>
      </c>
      <c r="Q10" s="6">
        <f>IF(AND($D10&gt;0,11&gt;=$F10,11&lt;$F10+3),"=","")</f>
        <v/>
      </c>
      <c r="R10" s="6">
        <f>IF(AND($D10&gt;0,12&gt;=$F10,12&lt;$F10+3),"=","")</f>
        <v/>
      </c>
      <c r="S10" s="6">
        <f>IF(AND($D10&gt;0,13&gt;=$F10,13&lt;$F10+3),"=","")</f>
        <v/>
      </c>
      <c r="T10" s="6">
        <f>IF(AND($D10&gt;0,14&gt;=$F10,14&lt;$F10+3),"=","")</f>
        <v/>
      </c>
      <c r="U10" s="6">
        <f>IF(AND($D10&gt;0,15&gt;=$F10,15&lt;$F10+3),"=","")</f>
        <v/>
      </c>
      <c r="V10" s="6">
        <f>IF(AND($D10&gt;0,16&gt;=$F10,16&lt;$F10+3),"=","")</f>
        <v/>
      </c>
      <c r="W10" s="6">
        <f>IF(AND($D10&gt;0,17&gt;=$F10,17&lt;$F10+3),"=","")</f>
        <v/>
      </c>
      <c r="X10" s="6">
        <f>IF(AND($D10&gt;0,18&gt;=$F10,18&lt;$F10+3),"=","")</f>
        <v/>
      </c>
      <c r="Y10" s="6">
        <f>IF(AND($D10&gt;0,19&gt;=$F10,19&lt;$F10+3),"=","")</f>
        <v/>
      </c>
      <c r="Z10" s="6">
        <f>IF(AND($D10&gt;0,20&gt;=$F10,20&lt;$F10+3),"=","")</f>
        <v/>
      </c>
    </row>
    <row r="11" ht="20" customHeight="1">
      <c r="A11" s="4" t="n">
        <v>6</v>
      </c>
      <c r="B11" s="5" t="inlineStr">
        <is>
          <t>Write unit tests: auth module</t>
        </is>
      </c>
      <c r="C11" s="4" t="inlineStr">
        <is>
          <t>QA</t>
        </is>
      </c>
      <c r="D11" s="4" t="n">
        <v>2</v>
      </c>
      <c r="E11" s="4" t="inlineStr">
        <is>
          <t>To Do</t>
        </is>
      </c>
      <c r="F11" s="4" t="n">
        <v>10</v>
      </c>
      <c r="G11" s="6">
        <f>IF(AND($D11&gt;0,1&gt;=$F11,1&lt;$F11+2),"=","")</f>
        <v/>
      </c>
      <c r="H11" s="6">
        <f>IF(AND($D11&gt;0,2&gt;=$F11,2&lt;$F11+2),"=","")</f>
        <v/>
      </c>
      <c r="I11" s="6">
        <f>IF(AND($D11&gt;0,3&gt;=$F11,3&lt;$F11+2),"=","")</f>
        <v/>
      </c>
      <c r="J11" s="6">
        <f>IF(AND($D11&gt;0,4&gt;=$F11,4&lt;$F11+2),"=","")</f>
        <v/>
      </c>
      <c r="K11" s="6">
        <f>IF(AND($D11&gt;0,5&gt;=$F11,5&lt;$F11+2),"=","")</f>
        <v/>
      </c>
      <c r="L11" s="6">
        <f>IF(AND($D11&gt;0,6&gt;=$F11,6&lt;$F11+2),"=","")</f>
        <v/>
      </c>
      <c r="M11" s="6">
        <f>IF(AND($D11&gt;0,7&gt;=$F11,7&lt;$F11+2),"=","")</f>
        <v/>
      </c>
      <c r="N11" s="6">
        <f>IF(AND($D11&gt;0,8&gt;=$F11,8&lt;$F11+2),"=","")</f>
        <v/>
      </c>
      <c r="O11" s="6">
        <f>IF(AND($D11&gt;0,9&gt;=$F11,9&lt;$F11+2),"=","")</f>
        <v/>
      </c>
      <c r="P11" s="6">
        <f>IF(AND($D11&gt;0,10&gt;=$F11,10&lt;$F11+2),"=","")</f>
        <v/>
      </c>
      <c r="Q11" s="6">
        <f>IF(AND($D11&gt;0,11&gt;=$F11,11&lt;$F11+2),"=","")</f>
        <v/>
      </c>
      <c r="R11" s="6">
        <f>IF(AND($D11&gt;0,12&gt;=$F11,12&lt;$F11+2),"=","")</f>
        <v/>
      </c>
      <c r="S11" s="6">
        <f>IF(AND($D11&gt;0,13&gt;=$F11,13&lt;$F11+2),"=","")</f>
        <v/>
      </c>
      <c r="T11" s="6">
        <f>IF(AND($D11&gt;0,14&gt;=$F11,14&lt;$F11+2),"=","")</f>
        <v/>
      </c>
      <c r="U11" s="6">
        <f>IF(AND($D11&gt;0,15&gt;=$F11,15&lt;$F11+2),"=","")</f>
        <v/>
      </c>
      <c r="V11" s="6">
        <f>IF(AND($D11&gt;0,16&gt;=$F11,16&lt;$F11+2),"=","")</f>
        <v/>
      </c>
      <c r="W11" s="6">
        <f>IF(AND($D11&gt;0,17&gt;=$F11,17&lt;$F11+2),"=","")</f>
        <v/>
      </c>
      <c r="X11" s="6">
        <f>IF(AND($D11&gt;0,18&gt;=$F11,18&lt;$F11+2),"=","")</f>
        <v/>
      </c>
      <c r="Y11" s="6">
        <f>IF(AND($D11&gt;0,19&gt;=$F11,19&lt;$F11+2),"=","")</f>
        <v/>
      </c>
      <c r="Z11" s="6">
        <f>IF(AND($D11&gt;0,20&gt;=$F11,20&lt;$F11+2),"=","")</f>
        <v/>
      </c>
    </row>
    <row r="12" ht="20" customHeight="1">
      <c r="A12" s="4" t="n">
        <v>7</v>
      </c>
      <c r="B12" s="5" t="inlineStr">
        <is>
          <t>Integration test: login flow</t>
        </is>
      </c>
      <c r="C12" s="4" t="inlineStr">
        <is>
          <t>QA</t>
        </is>
      </c>
      <c r="D12" s="4" t="n">
        <v>3</v>
      </c>
      <c r="E12" s="4" t="inlineStr">
        <is>
          <t>To Do</t>
        </is>
      </c>
      <c r="F12" s="4" t="n">
        <v>12</v>
      </c>
      <c r="G12" s="6">
        <f>IF(AND($D12&gt;0,1&gt;=$F12,1&lt;$F12+3),"=","")</f>
        <v/>
      </c>
      <c r="H12" s="6">
        <f>IF(AND($D12&gt;0,2&gt;=$F12,2&lt;$F12+3),"=","")</f>
        <v/>
      </c>
      <c r="I12" s="6">
        <f>IF(AND($D12&gt;0,3&gt;=$F12,3&lt;$F12+3),"=","")</f>
        <v/>
      </c>
      <c r="J12" s="6">
        <f>IF(AND($D12&gt;0,4&gt;=$F12,4&lt;$F12+3),"=","")</f>
        <v/>
      </c>
      <c r="K12" s="6">
        <f>IF(AND($D12&gt;0,5&gt;=$F12,5&lt;$F12+3),"=","")</f>
        <v/>
      </c>
      <c r="L12" s="6">
        <f>IF(AND($D12&gt;0,6&gt;=$F12,6&lt;$F12+3),"=","")</f>
        <v/>
      </c>
      <c r="M12" s="6">
        <f>IF(AND($D12&gt;0,7&gt;=$F12,7&lt;$F12+3),"=","")</f>
        <v/>
      </c>
      <c r="N12" s="6">
        <f>IF(AND($D12&gt;0,8&gt;=$F12,8&lt;$F12+3),"=","")</f>
        <v/>
      </c>
      <c r="O12" s="6">
        <f>IF(AND($D12&gt;0,9&gt;=$F12,9&lt;$F12+3),"=","")</f>
        <v/>
      </c>
      <c r="P12" s="6">
        <f>IF(AND($D12&gt;0,10&gt;=$F12,10&lt;$F12+3),"=","")</f>
        <v/>
      </c>
      <c r="Q12" s="6">
        <f>IF(AND($D12&gt;0,11&gt;=$F12,11&lt;$F12+3),"=","")</f>
        <v/>
      </c>
      <c r="R12" s="6">
        <f>IF(AND($D12&gt;0,12&gt;=$F12,12&lt;$F12+3),"=","")</f>
        <v/>
      </c>
      <c r="S12" s="6">
        <f>IF(AND($D12&gt;0,13&gt;=$F12,13&lt;$F12+3),"=","")</f>
        <v/>
      </c>
      <c r="T12" s="6">
        <f>IF(AND($D12&gt;0,14&gt;=$F12,14&lt;$F12+3),"=","")</f>
        <v/>
      </c>
      <c r="U12" s="6">
        <f>IF(AND($D12&gt;0,15&gt;=$F12,15&lt;$F12+3),"=","")</f>
        <v/>
      </c>
      <c r="V12" s="6">
        <f>IF(AND($D12&gt;0,16&gt;=$F12,16&lt;$F12+3),"=","")</f>
        <v/>
      </c>
      <c r="W12" s="6">
        <f>IF(AND($D12&gt;0,17&gt;=$F12,17&lt;$F12+3),"=","")</f>
        <v/>
      </c>
      <c r="X12" s="6">
        <f>IF(AND($D12&gt;0,18&gt;=$F12,18&lt;$F12+3),"=","")</f>
        <v/>
      </c>
      <c r="Y12" s="6">
        <f>IF(AND($D12&gt;0,19&gt;=$F12,19&lt;$F12+3),"=","")</f>
        <v/>
      </c>
      <c r="Z12" s="6">
        <f>IF(AND($D12&gt;0,20&gt;=$F12,20&lt;$F12+3),"=","")</f>
        <v/>
      </c>
    </row>
    <row r="13" ht="20" customHeight="1">
      <c r="A13" s="4" t="n">
        <v>8</v>
      </c>
      <c r="B13" s="5" t="inlineStr">
        <is>
          <t>Sprint review prep</t>
        </is>
      </c>
      <c r="C13" s="4" t="inlineStr">
        <is>
          <t>PM</t>
        </is>
      </c>
      <c r="D13" s="4" t="n">
        <v>1</v>
      </c>
      <c r="E13" s="4" t="inlineStr">
        <is>
          <t>To Do</t>
        </is>
      </c>
      <c r="F13" s="4" t="n">
        <v>18</v>
      </c>
      <c r="G13" s="6">
        <f>IF(AND($D13&gt;0,1&gt;=$F13,1&lt;$F13+2),"=","")</f>
        <v/>
      </c>
      <c r="H13" s="6">
        <f>IF(AND($D13&gt;0,2&gt;=$F13,2&lt;$F13+2),"=","")</f>
        <v/>
      </c>
      <c r="I13" s="6">
        <f>IF(AND($D13&gt;0,3&gt;=$F13,3&lt;$F13+2),"=","")</f>
        <v/>
      </c>
      <c r="J13" s="6">
        <f>IF(AND($D13&gt;0,4&gt;=$F13,4&lt;$F13+2),"=","")</f>
        <v/>
      </c>
      <c r="K13" s="6">
        <f>IF(AND($D13&gt;0,5&gt;=$F13,5&lt;$F13+2),"=","")</f>
        <v/>
      </c>
      <c r="L13" s="6">
        <f>IF(AND($D13&gt;0,6&gt;=$F13,6&lt;$F13+2),"=","")</f>
        <v/>
      </c>
      <c r="M13" s="6">
        <f>IF(AND($D13&gt;0,7&gt;=$F13,7&lt;$F13+2),"=","")</f>
        <v/>
      </c>
      <c r="N13" s="6">
        <f>IF(AND($D13&gt;0,8&gt;=$F13,8&lt;$F13+2),"=","")</f>
        <v/>
      </c>
      <c r="O13" s="6">
        <f>IF(AND($D13&gt;0,9&gt;=$F13,9&lt;$F13+2),"=","")</f>
        <v/>
      </c>
      <c r="P13" s="6">
        <f>IF(AND($D13&gt;0,10&gt;=$F13,10&lt;$F13+2),"=","")</f>
        <v/>
      </c>
      <c r="Q13" s="6">
        <f>IF(AND($D13&gt;0,11&gt;=$F13,11&lt;$F13+2),"=","")</f>
        <v/>
      </c>
      <c r="R13" s="6">
        <f>IF(AND($D13&gt;0,12&gt;=$F13,12&lt;$F13+2),"=","")</f>
        <v/>
      </c>
      <c r="S13" s="6">
        <f>IF(AND($D13&gt;0,13&gt;=$F13,13&lt;$F13+2),"=","")</f>
        <v/>
      </c>
      <c r="T13" s="6">
        <f>IF(AND($D13&gt;0,14&gt;=$F13,14&lt;$F13+2),"=","")</f>
        <v/>
      </c>
      <c r="U13" s="6">
        <f>IF(AND($D13&gt;0,15&gt;=$F13,15&lt;$F13+2),"=","")</f>
        <v/>
      </c>
      <c r="V13" s="6">
        <f>IF(AND($D13&gt;0,16&gt;=$F13,16&lt;$F13+2),"=","")</f>
        <v/>
      </c>
      <c r="W13" s="6">
        <f>IF(AND($D13&gt;0,17&gt;=$F13,17&lt;$F13+2),"=","")</f>
        <v/>
      </c>
      <c r="X13" s="6">
        <f>IF(AND($D13&gt;0,18&gt;=$F13,18&lt;$F13+2),"=","")</f>
        <v/>
      </c>
      <c r="Y13" s="6">
        <f>IF(AND($D13&gt;0,19&gt;=$F13,19&lt;$F13+2),"=","")</f>
        <v/>
      </c>
      <c r="Z13" s="6">
        <f>IF(AND($D13&gt;0,20&gt;=$F13,20&lt;$F13+2),"=","")</f>
        <v/>
      </c>
    </row>
    <row r="14" ht="20" customHeight="1">
      <c r="A14" s="4" t="n"/>
      <c r="B14" s="5" t="n"/>
      <c r="C14" s="4" t="n"/>
      <c r="D14" s="4" t="n"/>
      <c r="E14" s="4" t="n"/>
      <c r="F14" s="4" t="n"/>
      <c r="G14" s="6">
        <f>IF(AND($D14&gt;0,1&gt;=$F14,1&lt;$F14+1),"=","")</f>
        <v/>
      </c>
      <c r="H14" s="6">
        <f>IF(AND($D14&gt;0,2&gt;=$F14,2&lt;$F14+1),"=","")</f>
        <v/>
      </c>
      <c r="I14" s="6">
        <f>IF(AND($D14&gt;0,3&gt;=$F14,3&lt;$F14+1),"=","")</f>
        <v/>
      </c>
      <c r="J14" s="6">
        <f>IF(AND($D14&gt;0,4&gt;=$F14,4&lt;$F14+1),"=","")</f>
        <v/>
      </c>
      <c r="K14" s="6">
        <f>IF(AND($D14&gt;0,5&gt;=$F14,5&lt;$F14+1),"=","")</f>
        <v/>
      </c>
      <c r="L14" s="6">
        <f>IF(AND($D14&gt;0,6&gt;=$F14,6&lt;$F14+1),"=","")</f>
        <v/>
      </c>
      <c r="M14" s="6">
        <f>IF(AND($D14&gt;0,7&gt;=$F14,7&lt;$F14+1),"=","")</f>
        <v/>
      </c>
      <c r="N14" s="6">
        <f>IF(AND($D14&gt;0,8&gt;=$F14,8&lt;$F14+1),"=","")</f>
        <v/>
      </c>
      <c r="O14" s="6">
        <f>IF(AND($D14&gt;0,9&gt;=$F14,9&lt;$F14+1),"=","")</f>
        <v/>
      </c>
      <c r="P14" s="6">
        <f>IF(AND($D14&gt;0,10&gt;=$F14,10&lt;$F14+1),"=","")</f>
        <v/>
      </c>
      <c r="Q14" s="6">
        <f>IF(AND($D14&gt;0,11&gt;=$F14,11&lt;$F14+1),"=","")</f>
        <v/>
      </c>
      <c r="R14" s="6">
        <f>IF(AND($D14&gt;0,12&gt;=$F14,12&lt;$F14+1),"=","")</f>
        <v/>
      </c>
      <c r="S14" s="6">
        <f>IF(AND($D14&gt;0,13&gt;=$F14,13&lt;$F14+1),"=","")</f>
        <v/>
      </c>
      <c r="T14" s="6">
        <f>IF(AND($D14&gt;0,14&gt;=$F14,14&lt;$F14+1),"=","")</f>
        <v/>
      </c>
      <c r="U14" s="6">
        <f>IF(AND($D14&gt;0,15&gt;=$F14,15&lt;$F14+1),"=","")</f>
        <v/>
      </c>
      <c r="V14" s="6">
        <f>IF(AND($D14&gt;0,16&gt;=$F14,16&lt;$F14+1),"=","")</f>
        <v/>
      </c>
      <c r="W14" s="6">
        <f>IF(AND($D14&gt;0,17&gt;=$F14,17&lt;$F14+1),"=","")</f>
        <v/>
      </c>
      <c r="X14" s="6">
        <f>IF(AND($D14&gt;0,18&gt;=$F14,18&lt;$F14+1),"=","")</f>
        <v/>
      </c>
      <c r="Y14" s="6">
        <f>IF(AND($D14&gt;0,19&gt;=$F14,19&lt;$F14+1),"=","")</f>
        <v/>
      </c>
      <c r="Z14" s="6">
        <f>IF(AND($D14&gt;0,20&gt;=$F14,20&lt;$F14+1),"=","")</f>
        <v/>
      </c>
    </row>
    <row r="15" ht="20" customHeight="1">
      <c r="A15" s="4" t="n"/>
      <c r="B15" s="5" t="n"/>
      <c r="C15" s="4" t="n"/>
      <c r="D15" s="4" t="n"/>
      <c r="E15" s="4" t="n"/>
      <c r="F15" s="4" t="n"/>
      <c r="G15" s="6">
        <f>IF(AND($D15&gt;0,1&gt;=$F15,1&lt;$F15+1),"=","")</f>
        <v/>
      </c>
      <c r="H15" s="6">
        <f>IF(AND($D15&gt;0,2&gt;=$F15,2&lt;$F15+1),"=","")</f>
        <v/>
      </c>
      <c r="I15" s="6">
        <f>IF(AND($D15&gt;0,3&gt;=$F15,3&lt;$F15+1),"=","")</f>
        <v/>
      </c>
      <c r="J15" s="6">
        <f>IF(AND($D15&gt;0,4&gt;=$F15,4&lt;$F15+1),"=","")</f>
        <v/>
      </c>
      <c r="K15" s="6">
        <f>IF(AND($D15&gt;0,5&gt;=$F15,5&lt;$F15+1),"=","")</f>
        <v/>
      </c>
      <c r="L15" s="6">
        <f>IF(AND($D15&gt;0,6&gt;=$F15,6&lt;$F15+1),"=","")</f>
        <v/>
      </c>
      <c r="M15" s="6">
        <f>IF(AND($D15&gt;0,7&gt;=$F15,7&lt;$F15+1),"=","")</f>
        <v/>
      </c>
      <c r="N15" s="6">
        <f>IF(AND($D15&gt;0,8&gt;=$F15,8&lt;$F15+1),"=","")</f>
        <v/>
      </c>
      <c r="O15" s="6">
        <f>IF(AND($D15&gt;0,9&gt;=$F15,9&lt;$F15+1),"=","")</f>
        <v/>
      </c>
      <c r="P15" s="6">
        <f>IF(AND($D15&gt;0,10&gt;=$F15,10&lt;$F15+1),"=","")</f>
        <v/>
      </c>
      <c r="Q15" s="6">
        <f>IF(AND($D15&gt;0,11&gt;=$F15,11&lt;$F15+1),"=","")</f>
        <v/>
      </c>
      <c r="R15" s="6">
        <f>IF(AND($D15&gt;0,12&gt;=$F15,12&lt;$F15+1),"=","")</f>
        <v/>
      </c>
      <c r="S15" s="6">
        <f>IF(AND($D15&gt;0,13&gt;=$F15,13&lt;$F15+1),"=","")</f>
        <v/>
      </c>
      <c r="T15" s="6">
        <f>IF(AND($D15&gt;0,14&gt;=$F15,14&lt;$F15+1),"=","")</f>
        <v/>
      </c>
      <c r="U15" s="6">
        <f>IF(AND($D15&gt;0,15&gt;=$F15,15&lt;$F15+1),"=","")</f>
        <v/>
      </c>
      <c r="V15" s="6">
        <f>IF(AND($D15&gt;0,16&gt;=$F15,16&lt;$F15+1),"=","")</f>
        <v/>
      </c>
      <c r="W15" s="6">
        <f>IF(AND($D15&gt;0,17&gt;=$F15,17&lt;$F15+1),"=","")</f>
        <v/>
      </c>
      <c r="X15" s="6">
        <f>IF(AND($D15&gt;0,18&gt;=$F15,18&lt;$F15+1),"=","")</f>
        <v/>
      </c>
      <c r="Y15" s="6">
        <f>IF(AND($D15&gt;0,19&gt;=$F15,19&lt;$F15+1),"=","")</f>
        <v/>
      </c>
      <c r="Z15" s="6">
        <f>IF(AND($D15&gt;0,20&gt;=$F15,20&lt;$F15+1),"=","")</f>
        <v/>
      </c>
    </row>
    <row r="16" ht="20" customHeight="1">
      <c r="A16" s="4" t="n"/>
      <c r="B16" s="5" t="n"/>
      <c r="C16" s="4" t="n"/>
      <c r="D16" s="4" t="n"/>
      <c r="E16" s="4" t="n"/>
      <c r="F16" s="4" t="n"/>
      <c r="G16" s="6">
        <f>IF(AND($D16&gt;0,1&gt;=$F16,1&lt;$F16+1),"=","")</f>
        <v/>
      </c>
      <c r="H16" s="6">
        <f>IF(AND($D16&gt;0,2&gt;=$F16,2&lt;$F16+1),"=","")</f>
        <v/>
      </c>
      <c r="I16" s="6">
        <f>IF(AND($D16&gt;0,3&gt;=$F16,3&lt;$F16+1),"=","")</f>
        <v/>
      </c>
      <c r="J16" s="6">
        <f>IF(AND($D16&gt;0,4&gt;=$F16,4&lt;$F16+1),"=","")</f>
        <v/>
      </c>
      <c r="K16" s="6">
        <f>IF(AND($D16&gt;0,5&gt;=$F16,5&lt;$F16+1),"=","")</f>
        <v/>
      </c>
      <c r="L16" s="6">
        <f>IF(AND($D16&gt;0,6&gt;=$F16,6&lt;$F16+1),"=","")</f>
        <v/>
      </c>
      <c r="M16" s="6">
        <f>IF(AND($D16&gt;0,7&gt;=$F16,7&lt;$F16+1),"=","")</f>
        <v/>
      </c>
      <c r="N16" s="6">
        <f>IF(AND($D16&gt;0,8&gt;=$F16,8&lt;$F16+1),"=","")</f>
        <v/>
      </c>
      <c r="O16" s="6">
        <f>IF(AND($D16&gt;0,9&gt;=$F16,9&lt;$F16+1),"=","")</f>
        <v/>
      </c>
      <c r="P16" s="6">
        <f>IF(AND($D16&gt;0,10&gt;=$F16,10&lt;$F16+1),"=","")</f>
        <v/>
      </c>
      <c r="Q16" s="6">
        <f>IF(AND($D16&gt;0,11&gt;=$F16,11&lt;$F16+1),"=","")</f>
        <v/>
      </c>
      <c r="R16" s="6">
        <f>IF(AND($D16&gt;0,12&gt;=$F16,12&lt;$F16+1),"=","")</f>
        <v/>
      </c>
      <c r="S16" s="6">
        <f>IF(AND($D16&gt;0,13&gt;=$F16,13&lt;$F16+1),"=","")</f>
        <v/>
      </c>
      <c r="T16" s="6">
        <f>IF(AND($D16&gt;0,14&gt;=$F16,14&lt;$F16+1),"=","")</f>
        <v/>
      </c>
      <c r="U16" s="6">
        <f>IF(AND($D16&gt;0,15&gt;=$F16,15&lt;$F16+1),"=","")</f>
        <v/>
      </c>
      <c r="V16" s="6">
        <f>IF(AND($D16&gt;0,16&gt;=$F16,16&lt;$F16+1),"=","")</f>
        <v/>
      </c>
      <c r="W16" s="6">
        <f>IF(AND($D16&gt;0,17&gt;=$F16,17&lt;$F16+1),"=","")</f>
        <v/>
      </c>
      <c r="X16" s="6">
        <f>IF(AND($D16&gt;0,18&gt;=$F16,18&lt;$F16+1),"=","")</f>
        <v/>
      </c>
      <c r="Y16" s="6">
        <f>IF(AND($D16&gt;0,19&gt;=$F16,19&lt;$F16+1),"=","")</f>
        <v/>
      </c>
      <c r="Z16" s="6">
        <f>IF(AND($D16&gt;0,20&gt;=$F16,20&lt;$F16+1),"=","")</f>
        <v/>
      </c>
    </row>
    <row r="17" ht="20" customHeight="1">
      <c r="A17" s="4" t="n"/>
      <c r="B17" s="5" t="n"/>
      <c r="C17" s="4" t="n"/>
      <c r="D17" s="4" t="n"/>
      <c r="E17" s="4" t="n"/>
      <c r="F17" s="4" t="n"/>
      <c r="G17" s="6">
        <f>IF(AND($D17&gt;0,1&gt;=$F17,1&lt;$F17+1),"=","")</f>
        <v/>
      </c>
      <c r="H17" s="6">
        <f>IF(AND($D17&gt;0,2&gt;=$F17,2&lt;$F17+1),"=","")</f>
        <v/>
      </c>
      <c r="I17" s="6">
        <f>IF(AND($D17&gt;0,3&gt;=$F17,3&lt;$F17+1),"=","")</f>
        <v/>
      </c>
      <c r="J17" s="6">
        <f>IF(AND($D17&gt;0,4&gt;=$F17,4&lt;$F17+1),"=","")</f>
        <v/>
      </c>
      <c r="K17" s="6">
        <f>IF(AND($D17&gt;0,5&gt;=$F17,5&lt;$F17+1),"=","")</f>
        <v/>
      </c>
      <c r="L17" s="6">
        <f>IF(AND($D17&gt;0,6&gt;=$F17,6&lt;$F17+1),"=","")</f>
        <v/>
      </c>
      <c r="M17" s="6">
        <f>IF(AND($D17&gt;0,7&gt;=$F17,7&lt;$F17+1),"=","")</f>
        <v/>
      </c>
      <c r="N17" s="6">
        <f>IF(AND($D17&gt;0,8&gt;=$F17,8&lt;$F17+1),"=","")</f>
        <v/>
      </c>
      <c r="O17" s="6">
        <f>IF(AND($D17&gt;0,9&gt;=$F17,9&lt;$F17+1),"=","")</f>
        <v/>
      </c>
      <c r="P17" s="6">
        <f>IF(AND($D17&gt;0,10&gt;=$F17,10&lt;$F17+1),"=","")</f>
        <v/>
      </c>
      <c r="Q17" s="6">
        <f>IF(AND($D17&gt;0,11&gt;=$F17,11&lt;$F17+1),"=","")</f>
        <v/>
      </c>
      <c r="R17" s="6">
        <f>IF(AND($D17&gt;0,12&gt;=$F17,12&lt;$F17+1),"=","")</f>
        <v/>
      </c>
      <c r="S17" s="6">
        <f>IF(AND($D17&gt;0,13&gt;=$F17,13&lt;$F17+1),"=","")</f>
        <v/>
      </c>
      <c r="T17" s="6">
        <f>IF(AND($D17&gt;0,14&gt;=$F17,14&lt;$F17+1),"=","")</f>
        <v/>
      </c>
      <c r="U17" s="6">
        <f>IF(AND($D17&gt;0,15&gt;=$F17,15&lt;$F17+1),"=","")</f>
        <v/>
      </c>
      <c r="V17" s="6">
        <f>IF(AND($D17&gt;0,16&gt;=$F17,16&lt;$F17+1),"=","")</f>
        <v/>
      </c>
      <c r="W17" s="6">
        <f>IF(AND($D17&gt;0,17&gt;=$F17,17&lt;$F17+1),"=","")</f>
        <v/>
      </c>
      <c r="X17" s="6">
        <f>IF(AND($D17&gt;0,18&gt;=$F17,18&lt;$F17+1),"=","")</f>
        <v/>
      </c>
      <c r="Y17" s="6">
        <f>IF(AND($D17&gt;0,19&gt;=$F17,19&lt;$F17+1),"=","")</f>
        <v/>
      </c>
      <c r="Z17" s="6">
        <f>IF(AND($D17&gt;0,20&gt;=$F17,20&lt;$F17+1),"=","")</f>
        <v/>
      </c>
    </row>
    <row r="18">
      <c r="A18" s="7" t="inlineStr">
        <is>
          <t>Total Story Points</t>
        </is>
      </c>
      <c r="B18" s="8" t="n"/>
      <c r="C18" s="8" t="n"/>
      <c r="D18" s="9">
        <f>SUM(D6:D17)</f>
        <v/>
      </c>
      <c r="E18" s="8" t="n"/>
      <c r="F18" s="8" t="n"/>
      <c r="G18" s="8" t="n"/>
      <c r="H18" s="8" t="n"/>
      <c r="I18" s="8" t="n"/>
      <c r="J18" s="8" t="n"/>
      <c r="K18" s="8" t="n"/>
      <c r="L18" s="8" t="n"/>
      <c r="M18" s="8" t="n"/>
      <c r="N18" s="8" t="n"/>
      <c r="O18" s="8" t="n"/>
      <c r="P18" s="8" t="n"/>
      <c r="Q18" s="8" t="n"/>
      <c r="R18" s="8" t="n"/>
      <c r="S18" s="8" t="n"/>
      <c r="T18" s="8" t="n"/>
      <c r="U18" s="8" t="n"/>
      <c r="V18" s="8" t="n"/>
      <c r="W18" s="8" t="n"/>
      <c r="X18" s="8" t="n"/>
      <c r="Y18" s="8" t="n"/>
      <c r="Z18" s="8" t="n"/>
    </row>
  </sheetData>
  <mergeCells count="1">
    <mergeCell ref="A1:Z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2026-06-05T06:27:44Z</dcterms:created>
  <dcterms:modified xmlns:dcterms="http://purl.org/dc/terms/" xmlns:xsi="http://www.w3.org/2001/XMLSchema-instance" xsi:type="dcterms:W3CDTF">2026-06-05T06:27:44Z</dcterms:modified>
</cp:coreProperties>
</file>