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0" borderId="1" pivotButton="0" quotePrefix="0" xfId="0"/>
    <xf numFmtId="3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4" customWidth="1" min="5" max="5"/>
    <col width="16" customWidth="1" min="6" max="6"/>
    <col width="16" customWidth="1" min="7" max="7"/>
    <col width="13" customWidth="1" min="8" max="8"/>
    <col width="10" customWidth="1" min="9" max="9"/>
  </cols>
  <sheetData>
    <row r="1" ht="26" customHeight="1">
      <c r="A1" s="1" t="inlineStr">
        <is>
          <t>Customer Pipeline</t>
        </is>
      </c>
    </row>
    <row r="2">
      <c r="A2" s="2" t="inlineStr">
        <is>
          <t>Team:</t>
        </is>
      </c>
    </row>
    <row r="3">
      <c r="A3" s="2" t="inlineStr">
        <is>
          <t>Quarter:</t>
        </is>
      </c>
    </row>
    <row r="4">
      <c r="A4" s="2" t="inlineStr">
        <is>
          <t>Target revenue ($):</t>
        </is>
      </c>
    </row>
    <row r="5" ht="18" customHeight="1">
      <c r="A5" s="3" t="inlineStr">
        <is>
          <t>Account</t>
        </is>
      </c>
      <c r="B5" s="3" t="inlineStr">
        <is>
          <t>Industry</t>
        </is>
      </c>
      <c r="C5" s="3" t="inlineStr">
        <is>
          <t>Pipeline Stage</t>
        </is>
      </c>
      <c r="D5" s="3" t="inlineStr">
        <is>
          <t>ARR ($)</t>
        </is>
      </c>
      <c r="E5" s="3" t="inlineStr">
        <is>
          <t>Probability (%)</t>
        </is>
      </c>
      <c r="F5" s="3" t="inlineStr">
        <is>
          <t>Weighted ARR ($)</t>
        </is>
      </c>
      <c r="G5" s="3" t="inlineStr">
        <is>
          <t>Rep</t>
        </is>
      </c>
      <c r="H5" s="3" t="inlineStr">
        <is>
          <t>Next Review</t>
        </is>
      </c>
      <c r="I5" s="3" t="inlineStr">
        <is>
          <t>Priority</t>
        </is>
      </c>
    </row>
    <row r="6" ht="20" customHeight="1">
      <c r="A6" s="4" t="inlineStr">
        <is>
          <t>CloudFirst Corp</t>
        </is>
      </c>
      <c r="B6" s="4" t="inlineStr">
        <is>
          <t>SaaS</t>
        </is>
      </c>
      <c r="C6" s="4" t="inlineStr">
        <is>
          <t>Evaluation</t>
        </is>
      </c>
      <c r="D6" s="5" t="n">
        <v>120000</v>
      </c>
      <c r="E6" s="6" t="n">
        <v>0.5</v>
      </c>
      <c r="F6" s="5">
        <f>IF(AND(ISNUMBER(D6),ISNUMBER(E6)),D6*E6,"")</f>
        <v/>
      </c>
      <c r="G6" s="4" t="inlineStr">
        <is>
          <t>A. Kim</t>
        </is>
      </c>
      <c r="H6" s="7" t="n"/>
      <c r="I6" s="4" t="n"/>
    </row>
    <row r="7" ht="20" customHeight="1">
      <c r="A7" s="4" t="inlineStr">
        <is>
          <t>MegaRetail Group</t>
        </is>
      </c>
      <c r="B7" s="4" t="inlineStr">
        <is>
          <t>Retail</t>
        </is>
      </c>
      <c r="C7" s="4" t="inlineStr">
        <is>
          <t>Contract</t>
        </is>
      </c>
      <c r="D7" s="5" t="n">
        <v>360000</v>
      </c>
      <c r="E7" s="6" t="n">
        <v>0.85</v>
      </c>
      <c r="F7" s="5">
        <f>IF(AND(ISNUMBER(D7),ISNUMBER(E7)),D7*E7,"")</f>
        <v/>
      </c>
      <c r="G7" s="4" t="inlineStr">
        <is>
          <t>B. Chen</t>
        </is>
      </c>
      <c r="H7" s="7" t="n"/>
      <c r="I7" s="4" t="n"/>
    </row>
    <row r="8" ht="20" customHeight="1">
      <c r="A8" s="4" t="inlineStr">
        <is>
          <t>GreenEnergy plc</t>
        </is>
      </c>
      <c r="B8" s="4" t="inlineStr">
        <is>
          <t>Energy</t>
        </is>
      </c>
      <c r="C8" s="4" t="inlineStr">
        <is>
          <t>Proposal</t>
        </is>
      </c>
      <c r="D8" s="5" t="n">
        <v>200000</v>
      </c>
      <c r="E8" s="6" t="n">
        <v>0.6</v>
      </c>
      <c r="F8" s="5">
        <f>IF(AND(ISNUMBER(D8),ISNUMBER(E8)),D8*E8,"")</f>
        <v/>
      </c>
      <c r="G8" s="4" t="inlineStr">
        <is>
          <t>A. Kim</t>
        </is>
      </c>
      <c r="H8" s="7" t="n"/>
      <c r="I8" s="4" t="n"/>
    </row>
    <row r="9" ht="20" customHeight="1">
      <c r="A9" s="4" t="inlineStr">
        <is>
          <t>AutoTrans LLC</t>
        </is>
      </c>
      <c r="B9" s="4" t="inlineStr">
        <is>
          <t>Transport</t>
        </is>
      </c>
      <c r="C9" s="4" t="inlineStr">
        <is>
          <t>Discovery</t>
        </is>
      </c>
      <c r="D9" s="5" t="n">
        <v>80000</v>
      </c>
      <c r="E9" s="6" t="n">
        <v>0.2</v>
      </c>
      <c r="F9" s="5">
        <f>IF(AND(ISNUMBER(D9),ISNUMBER(E9)),D9*E9,"")</f>
        <v/>
      </c>
      <c r="G9" s="4" t="inlineStr">
        <is>
          <t>C. Lopez</t>
        </is>
      </c>
      <c r="H9" s="7" t="n"/>
      <c r="I9" s="4" t="n"/>
    </row>
    <row r="10" ht="20" customHeight="1">
      <c r="A10" s="4" t="inlineStr">
        <is>
          <t>HealthFirst Network</t>
        </is>
      </c>
      <c r="B10" s="4" t="inlineStr">
        <is>
          <t>Healthcare</t>
        </is>
      </c>
      <c r="C10" s="4" t="inlineStr">
        <is>
          <t>Evaluation</t>
        </is>
      </c>
      <c r="D10" s="5" t="n">
        <v>150000</v>
      </c>
      <c r="E10" s="6" t="n">
        <v>0.45</v>
      </c>
      <c r="F10" s="5">
        <f>IF(AND(ISNUMBER(D10),ISNUMBER(E10)),D10*E10,"")</f>
        <v/>
      </c>
      <c r="G10" s="4" t="inlineStr">
        <is>
          <t>B. Chen</t>
        </is>
      </c>
      <c r="H10" s="7" t="n"/>
      <c r="I10" s="4" t="n"/>
    </row>
    <row r="11" ht="20" customHeight="1">
      <c r="A11" s="4" t="inlineStr">
        <is>
          <t>EduPlatform Ltd.</t>
        </is>
      </c>
      <c r="B11" s="4" t="inlineStr">
        <is>
          <t>Education</t>
        </is>
      </c>
      <c r="C11" s="4" t="inlineStr">
        <is>
          <t>Closed Won</t>
        </is>
      </c>
      <c r="D11" s="5" t="n">
        <v>95000</v>
      </c>
      <c r="E11" s="6" t="n">
        <v>1</v>
      </c>
      <c r="F11" s="5">
        <f>IF(AND(ISNUMBER(D11),ISNUMBER(E11)),D11*E11,"")</f>
        <v/>
      </c>
      <c r="G11" s="4" t="inlineStr">
        <is>
          <t>C. Lopez</t>
        </is>
      </c>
      <c r="H11" s="7" t="n"/>
      <c r="I11" s="4" t="n"/>
    </row>
    <row r="12" ht="20" customHeight="1">
      <c r="A12" s="4" t="inlineStr">
        <is>
          <t>FinCore Capital</t>
        </is>
      </c>
      <c r="B12" s="4" t="inlineStr">
        <is>
          <t>Finance</t>
        </is>
      </c>
      <c r="C12" s="4" t="inlineStr">
        <is>
          <t>Contract</t>
        </is>
      </c>
      <c r="D12" s="5" t="n">
        <v>440000</v>
      </c>
      <c r="E12" s="6" t="n">
        <v>0.9</v>
      </c>
      <c r="F12" s="5">
        <f>IF(AND(ISNUMBER(D12),ISNUMBER(E12)),D12*E12,"")</f>
        <v/>
      </c>
      <c r="G12" s="4" t="inlineStr">
        <is>
          <t>A. Kim</t>
        </is>
      </c>
      <c r="H12" s="7" t="n"/>
      <c r="I12" s="4" t="n"/>
    </row>
    <row r="13" ht="20" customHeight="1">
      <c r="A13" s="4" t="inlineStr">
        <is>
          <t>LogiPro Asia</t>
        </is>
      </c>
      <c r="B13" s="4" t="inlineStr">
        <is>
          <t>Logistics</t>
        </is>
      </c>
      <c r="C13" s="4" t="inlineStr">
        <is>
          <t>Proposal</t>
        </is>
      </c>
      <c r="D13" s="5" t="n">
        <v>175000</v>
      </c>
      <c r="E13" s="6" t="n">
        <v>0.55</v>
      </c>
      <c r="F13" s="5">
        <f>IF(AND(ISNUMBER(D13),ISNUMBER(E13)),D13*E13,"")</f>
        <v/>
      </c>
      <c r="G13" s="4" t="inlineStr">
        <is>
          <t>B. Chen</t>
        </is>
      </c>
      <c r="H13" s="7" t="n"/>
      <c r="I13" s="4" t="n"/>
    </row>
    <row r="14" ht="20" customHeight="1">
      <c r="A14" s="4" t="inlineStr">
        <is>
          <t>CivicTech Gov</t>
        </is>
      </c>
      <c r="B14" s="4" t="inlineStr">
        <is>
          <t>Public Sector</t>
        </is>
      </c>
      <c r="C14" s="4" t="inlineStr">
        <is>
          <t>Discovery</t>
        </is>
      </c>
      <c r="D14" s="5" t="n">
        <v>250000</v>
      </c>
      <c r="E14" s="6" t="n">
        <v>0.25</v>
      </c>
      <c r="F14" s="5">
        <f>IF(AND(ISNUMBER(D14),ISNUMBER(E14)),D14*E14,"")</f>
        <v/>
      </c>
      <c r="G14" s="4" t="inlineStr">
        <is>
          <t>C. Lopez</t>
        </is>
      </c>
      <c r="H14" s="7" t="n"/>
      <c r="I14" s="4" t="n"/>
    </row>
    <row r="15" ht="20" customHeight="1">
      <c r="A15" s="4" t="inlineStr">
        <is>
          <t>MediaMax Inc.</t>
        </is>
      </c>
      <c r="B15" s="4" t="inlineStr">
        <is>
          <t>Media</t>
        </is>
      </c>
      <c r="C15" s="4" t="inlineStr">
        <is>
          <t>Churned</t>
        </is>
      </c>
      <c r="D15" s="5" t="n">
        <v>0</v>
      </c>
      <c r="E15" s="6" t="n">
        <v>0</v>
      </c>
      <c r="F15" s="5">
        <f>IF(AND(ISNUMBER(D15),ISNUMBER(E15)),D15*E15,"")</f>
        <v/>
      </c>
      <c r="G15" s="4" t="inlineStr">
        <is>
          <t>A. Kim</t>
        </is>
      </c>
      <c r="H15" s="7" t="n"/>
      <c r="I15" s="4" t="n"/>
    </row>
    <row r="16" ht="20" customHeight="1">
      <c r="A16" s="4" t="n"/>
      <c r="B16" s="4" t="n"/>
      <c r="C16" s="4" t="n"/>
      <c r="D16" s="5" t="n"/>
      <c r="E16" s="6" t="n"/>
      <c r="F16" s="5" t="n"/>
      <c r="G16" s="4" t="n"/>
      <c r="H16" s="7" t="n"/>
      <c r="I16" s="4" t="n"/>
    </row>
    <row r="17" ht="20" customHeight="1">
      <c r="A17" s="4" t="n"/>
      <c r="B17" s="4" t="n"/>
      <c r="C17" s="4" t="n"/>
      <c r="D17" s="5" t="n"/>
      <c r="E17" s="6" t="n"/>
      <c r="F17" s="5" t="n"/>
      <c r="G17" s="4" t="n"/>
      <c r="H17" s="7" t="n"/>
      <c r="I17" s="4" t="n"/>
    </row>
    <row r="18" ht="8" customHeight="1"/>
    <row r="19">
      <c r="A19" s="8" t="inlineStr">
        <is>
          <t>PIPELINE BY STAGE (SUMIF)</t>
        </is>
      </c>
      <c r="B19" s="9" t="n"/>
      <c r="C19" s="9" t="n"/>
      <c r="D19" s="9" t="n"/>
      <c r="E19" s="9" t="n"/>
      <c r="F19" s="9" t="n"/>
      <c r="G19" s="9" t="n"/>
      <c r="H19" s="9" t="n"/>
      <c r="I19" s="9" t="n"/>
    </row>
    <row r="20" ht="18" customHeight="1">
      <c r="A20" s="3" t="inlineStr">
        <is>
          <t>Stage</t>
        </is>
      </c>
      <c r="B20" s="3" t="inlineStr">
        <is>
          <t># Accounts</t>
        </is>
      </c>
      <c r="C20" s="3" t="inlineStr">
        <is>
          <t>Total ARR ($)</t>
        </is>
      </c>
      <c r="D20" s="3" t="inlineStr">
        <is>
          <t>Weighted ARR ($)</t>
        </is>
      </c>
      <c r="E20" s="3" t="inlineStr"/>
      <c r="F20" s="3" t="inlineStr"/>
      <c r="G20" s="3" t="inlineStr"/>
      <c r="H20" s="3" t="inlineStr"/>
      <c r="I20" s="3" t="inlineStr"/>
    </row>
    <row r="21" ht="20" customHeight="1">
      <c r="A21" s="4" t="inlineStr">
        <is>
          <t>Discovery</t>
        </is>
      </c>
      <c r="B21" s="10">
        <f>COUNTIF(C6:C17,"Discovery")</f>
        <v/>
      </c>
      <c r="C21" s="5">
        <f>SUMIF(C6:C17,"Discovery",D6:D17)</f>
        <v/>
      </c>
      <c r="D21" s="5">
        <f>SUMIF(C6:C17,"Discovery",F6:F17)</f>
        <v/>
      </c>
      <c r="E21" s="4" t="n"/>
      <c r="F21" s="4" t="n"/>
      <c r="G21" s="4" t="n"/>
      <c r="H21" s="4" t="n"/>
      <c r="I21" s="4" t="n"/>
    </row>
    <row r="22" ht="20" customHeight="1">
      <c r="A22" s="4" t="inlineStr">
        <is>
          <t>Evaluation</t>
        </is>
      </c>
      <c r="B22" s="10">
        <f>COUNTIF(C6:C17,"Evaluation")</f>
        <v/>
      </c>
      <c r="C22" s="5">
        <f>SUMIF(C6:C17,"Evaluation",D6:D17)</f>
        <v/>
      </c>
      <c r="D22" s="5">
        <f>SUMIF(C6:C17,"Evaluation",F6:F17)</f>
        <v/>
      </c>
      <c r="E22" s="4" t="n"/>
      <c r="F22" s="4" t="n"/>
      <c r="G22" s="4" t="n"/>
      <c r="H22" s="4" t="n"/>
      <c r="I22" s="4" t="n"/>
    </row>
    <row r="23" ht="20" customHeight="1">
      <c r="A23" s="4" t="inlineStr">
        <is>
          <t>Proposal</t>
        </is>
      </c>
      <c r="B23" s="10">
        <f>COUNTIF(C6:C17,"Proposal")</f>
        <v/>
      </c>
      <c r="C23" s="5">
        <f>SUMIF(C6:C17,"Proposal",D6:D17)</f>
        <v/>
      </c>
      <c r="D23" s="5">
        <f>SUMIF(C6:C17,"Proposal",F6:F17)</f>
        <v/>
      </c>
      <c r="E23" s="4" t="n"/>
      <c r="F23" s="4" t="n"/>
      <c r="G23" s="4" t="n"/>
      <c r="H23" s="4" t="n"/>
      <c r="I23" s="4" t="n"/>
    </row>
    <row r="24" ht="20" customHeight="1">
      <c r="A24" s="4" t="inlineStr">
        <is>
          <t>Contract</t>
        </is>
      </c>
      <c r="B24" s="10">
        <f>COUNTIF(C6:C17,"Contract")</f>
        <v/>
      </c>
      <c r="C24" s="5">
        <f>SUMIF(C6:C17,"Contract",D6:D17)</f>
        <v/>
      </c>
      <c r="D24" s="5">
        <f>SUMIF(C6:C17,"Contract",F6:F17)</f>
        <v/>
      </c>
      <c r="E24" s="4" t="n"/>
      <c r="F24" s="4" t="n"/>
      <c r="G24" s="4" t="n"/>
      <c r="H24" s="4" t="n"/>
      <c r="I24" s="4" t="n"/>
    </row>
    <row r="25" ht="20" customHeight="1">
      <c r="A25" s="4" t="inlineStr">
        <is>
          <t>Closed Won</t>
        </is>
      </c>
      <c r="B25" s="10">
        <f>COUNTIF(C6:C17,"Closed Won")</f>
        <v/>
      </c>
      <c r="C25" s="5">
        <f>SUMIF(C6:C17,"Closed Won",D6:D17)</f>
        <v/>
      </c>
      <c r="D25" s="5">
        <f>SUMIF(C6:C17,"Closed Won",F6:F17)</f>
        <v/>
      </c>
      <c r="E25" s="4" t="n"/>
      <c r="F25" s="4" t="n"/>
      <c r="G25" s="4" t="n"/>
      <c r="H25" s="4" t="n"/>
      <c r="I25" s="4" t="n"/>
    </row>
    <row r="26" ht="20" customHeight="1">
      <c r="A26" s="4" t="inlineStr">
        <is>
          <t>Churned</t>
        </is>
      </c>
      <c r="B26" s="10">
        <f>COUNTIF(C6:C17,"Churned")</f>
        <v/>
      </c>
      <c r="C26" s="5">
        <f>SUMIF(C6:C17,"Churned",D6:D17)</f>
        <v/>
      </c>
      <c r="D26" s="5">
        <f>SUMIF(C6:C17,"Churned",F6:F17)</f>
        <v/>
      </c>
      <c r="E26" s="4" t="n"/>
      <c r="F26" s="4" t="n"/>
      <c r="G26" s="4" t="n"/>
      <c r="H26" s="4" t="n"/>
      <c r="I26" s="4" t="n"/>
    </row>
    <row r="27">
      <c r="A27" s="11" t="inlineStr">
        <is>
          <t>TOTAL WEIGHTED PIPELINE</t>
        </is>
      </c>
      <c r="B27" s="12" t="n"/>
      <c r="C27" s="12" t="n"/>
      <c r="D27" s="12" t="n"/>
      <c r="E27" s="12" t="n"/>
      <c r="F27" s="13">
        <f>SUM(F6:F17)</f>
        <v/>
      </c>
      <c r="G27" s="12" t="n"/>
      <c r="H27" s="12" t="n"/>
      <c r="I27" s="12" t="n"/>
    </row>
  </sheetData>
  <mergeCells count="2">
    <mergeCell ref="A1:I1"/>
    <mergeCell ref="A19:I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